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20" tabRatio="982" activeTab="1"/>
  </bookViews>
  <sheets>
    <sheet name="Pokyny" sheetId="1" r:id="rId1"/>
    <sheet name="2%" sheetId="2" r:id="rId2"/>
    <sheet name="9%" sheetId="3" r:id="rId3"/>
    <sheet name="1 mil. - 10 mil." sheetId="4" r:id="rId4"/>
    <sheet name="10 mil. - 50 mil." sheetId="5" r:id="rId5"/>
    <sheet name="50 mil. - 500 mil." sheetId="6" r:id="rId6"/>
  </sheets>
  <definedNames/>
  <calcPr fullCalcOnLoad="1"/>
</workbook>
</file>

<file path=xl/sharedStrings.xml><?xml version="1.0" encoding="utf-8"?>
<sst xmlns="http://schemas.openxmlformats.org/spreadsheetml/2006/main" count="157" uniqueCount="43">
  <si>
    <t>celkem:</t>
  </si>
  <si>
    <t>čistý výtěžek:</t>
  </si>
  <si>
    <t>odměna</t>
  </si>
  <si>
    <t>zajištěný věřitel:</t>
  </si>
  <si>
    <t>odměna IS základ</t>
  </si>
  <si>
    <t>pro věřitele</t>
  </si>
  <si>
    <t>zbytek pro věřitele</t>
  </si>
  <si>
    <t>odměna IS 4%</t>
  </si>
  <si>
    <t>získáno zpeněžením zajištění:</t>
  </si>
  <si>
    <t>odměna IS 3%</t>
  </si>
  <si>
    <t>odměna IS 2%</t>
  </si>
  <si>
    <t xml:space="preserve">náklady </t>
  </si>
  <si>
    <t>správa</t>
  </si>
  <si>
    <t>zpeněžení</t>
  </si>
  <si>
    <t>Komentář:</t>
  </si>
  <si>
    <t>IS není plátcem DPH</t>
  </si>
  <si>
    <t>IS je plátcem DPH</t>
  </si>
  <si>
    <t>Krajskému soudu v Ostravě</t>
  </si>
  <si>
    <t>Sp. zn.</t>
  </si>
  <si>
    <t>Ze dne</t>
  </si>
  <si>
    <t>Dlužník</t>
  </si>
  <si>
    <t>Insolvenční správce NENÍ plátcem DPH</t>
  </si>
  <si>
    <t xml:space="preserve">Insolvenční správce JE plátcem DPH - osvědčení založeno pod SPR </t>
  </si>
  <si>
    <r>
      <t>Návrh na vydání výtěžku zajištěnému věřiteli č.</t>
    </r>
    <r>
      <rPr>
        <b/>
        <i/>
        <sz val="12"/>
        <rFont val="Arial"/>
        <family val="2"/>
      </rPr>
      <t xml:space="preserve"> (obchodní firma, IČO:, sídlo)</t>
    </r>
    <r>
      <rPr>
        <b/>
        <sz val="12"/>
        <rFont val="Arial"/>
        <family val="2"/>
      </rPr>
      <t xml:space="preserve"> (P)</t>
    </r>
  </si>
  <si>
    <t>zjištěná zajištěná pohledávka</t>
  </si>
  <si>
    <t>pořadí zajištění</t>
  </si>
  <si>
    <t>okamžik vzniku zajištění</t>
  </si>
  <si>
    <t>Insolvenční správce</t>
  </si>
  <si>
    <t>Zajištěný věřitel souhlasí s návrhem na vydání výtěžku spolu s vyúčtováním odměny a vydajů</t>
  </si>
  <si>
    <t>Zajištěný věřitel</t>
  </si>
  <si>
    <t>základ výpočetu odměny 3%</t>
  </si>
  <si>
    <t>základ výpočetu odměny 2%</t>
  </si>
  <si>
    <t>základ výpočetu odměny 4%</t>
  </si>
  <si>
    <t>Přesně konkretizovat předmět zajištění, náklady spojené se správou a zpeněžením.</t>
  </si>
  <si>
    <t>Sazba DPH v %</t>
  </si>
  <si>
    <t>Pro výpočet odměny je třeba použít správnou tabulku - vybrat správný list.</t>
  </si>
  <si>
    <t>List "2%" je určen pro výpočet před novelou.</t>
  </si>
  <si>
    <t>Ostatní listy jsou určeny pro výpočet po novele, pro volbu listu je rozhodná</t>
  </si>
  <si>
    <t>výše čistého výtěžku zpeněžení.</t>
  </si>
  <si>
    <t>Soudu předkládejte jen list použitý pro výpočet, ne celý sešit !!!</t>
  </si>
  <si>
    <t>Je-li více zajištěných věřitelů, popište rozdělení výtěžku v komentářovém</t>
  </si>
  <si>
    <t>poli, případně v doprovodném podání.</t>
  </si>
  <si>
    <t>správce domu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</si>
</sst>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0.0"/>
    <numFmt numFmtId="168" formatCode="#,##0.00;[Red]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4" fontId="0" fillId="33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34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Alignment="1">
      <alignment horizontal="left"/>
    </xf>
    <xf numFmtId="0" fontId="0" fillId="34" borderId="0" xfId="0" applyFill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0" fillId="33" borderId="0" xfId="0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0" borderId="17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33" borderId="19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 horizontal="right"/>
    </xf>
    <xf numFmtId="0" fontId="0" fillId="0" borderId="13" xfId="0" applyFont="1" applyBorder="1" applyAlignment="1">
      <alignment/>
    </xf>
    <xf numFmtId="0" fontId="0" fillId="33" borderId="10" xfId="0" applyFill="1" applyBorder="1" applyAlignment="1">
      <alignment/>
    </xf>
    <xf numFmtId="4" fontId="0" fillId="0" borderId="0" xfId="0" applyNumberFormat="1" applyFill="1" applyAlignment="1">
      <alignment horizontal="left" wrapText="1"/>
    </xf>
    <xf numFmtId="4" fontId="0" fillId="0" borderId="0" xfId="0" applyNumberFormat="1" applyFill="1" applyAlignment="1">
      <alignment/>
    </xf>
    <xf numFmtId="0" fontId="0" fillId="0" borderId="0" xfId="0" applyFont="1" applyAlignment="1">
      <alignment horizontal="left" wrapText="1"/>
    </xf>
    <xf numFmtId="4" fontId="0" fillId="35" borderId="0" xfId="0" applyNumberFormat="1" applyFont="1" applyFill="1" applyBorder="1" applyAlignment="1" applyProtection="1">
      <alignment horizontal="left" wrapText="1"/>
      <protection/>
    </xf>
    <xf numFmtId="4" fontId="0" fillId="35" borderId="0" xfId="0" applyNumberFormat="1" applyFill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4"/>
  <sheetViews>
    <sheetView zoomScalePageLayoutView="0" workbookViewId="0" topLeftCell="A1">
      <selection activeCell="B17" sqref="B17"/>
    </sheetView>
  </sheetViews>
  <sheetFormatPr defaultColWidth="9.140625" defaultRowHeight="12.75"/>
  <sheetData>
    <row r="3" ht="12.75">
      <c r="B3" t="s">
        <v>35</v>
      </c>
    </row>
    <row r="6" ht="12.75">
      <c r="B6" t="s">
        <v>36</v>
      </c>
    </row>
    <row r="8" ht="12.75">
      <c r="B8" t="s">
        <v>37</v>
      </c>
    </row>
    <row r="9" ht="12.75">
      <c r="B9" t="s">
        <v>38</v>
      </c>
    </row>
    <row r="11" ht="12.75">
      <c r="B11" t="s">
        <v>39</v>
      </c>
    </row>
    <row r="13" ht="12.75">
      <c r="B13" t="s">
        <v>40</v>
      </c>
    </row>
    <row r="14" ht="12.75">
      <c r="B14" t="s">
        <v>41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9">
      <selection activeCell="C20" sqref="C20"/>
    </sheetView>
  </sheetViews>
  <sheetFormatPr defaultColWidth="9.140625" defaultRowHeight="12.75"/>
  <cols>
    <col min="1" max="1" width="8.140625" style="0" customWidth="1"/>
    <col min="2" max="2" width="17.140625" style="0" customWidth="1"/>
    <col min="3" max="3" width="17.00390625" style="0" customWidth="1"/>
    <col min="4" max="4" width="6.421875" style="0" customWidth="1"/>
    <col min="5" max="5" width="17.8515625" style="0" customWidth="1"/>
    <col min="6" max="6" width="18.140625" style="0" customWidth="1"/>
  </cols>
  <sheetData>
    <row r="1" spans="1:2" ht="18">
      <c r="A1" s="22" t="s">
        <v>17</v>
      </c>
      <c r="B1" s="21"/>
    </row>
    <row r="2" spans="1:3" ht="12.75">
      <c r="A2" t="s">
        <v>18</v>
      </c>
      <c r="B2" s="29"/>
      <c r="C2" s="29"/>
    </row>
    <row r="3" spans="1:3" ht="12.75">
      <c r="A3" t="s">
        <v>20</v>
      </c>
      <c r="B3" s="29"/>
      <c r="C3" s="29"/>
    </row>
    <row r="4" spans="1:3" ht="12.75">
      <c r="A4" t="s">
        <v>19</v>
      </c>
      <c r="B4" s="29"/>
      <c r="C4" s="29"/>
    </row>
    <row r="5" ht="9" customHeight="1"/>
    <row r="6" spans="1:8" ht="30" customHeight="1">
      <c r="A6" s="46" t="s">
        <v>23</v>
      </c>
      <c r="B6" s="46"/>
      <c r="C6" s="46"/>
      <c r="D6" s="46"/>
      <c r="E6" s="46"/>
      <c r="F6" s="46"/>
      <c r="G6" s="22"/>
      <c r="H6" s="22"/>
    </row>
    <row r="7" spans="1:8" ht="3.75" customHeight="1">
      <c r="A7" s="32"/>
      <c r="B7" s="32"/>
      <c r="C7" s="32"/>
      <c r="D7" s="32"/>
      <c r="E7" s="32"/>
      <c r="F7" s="32"/>
      <c r="G7" s="10"/>
      <c r="H7" s="10"/>
    </row>
    <row r="8" spans="1:8" ht="13.5">
      <c r="A8" s="30" t="s">
        <v>21</v>
      </c>
      <c r="B8" s="30"/>
      <c r="C8" s="30"/>
      <c r="D8" s="30"/>
      <c r="E8" s="30"/>
      <c r="F8" s="30"/>
      <c r="G8" s="10"/>
      <c r="H8" s="10"/>
    </row>
    <row r="9" spans="1:9" ht="13.5">
      <c r="A9" s="30" t="s">
        <v>22</v>
      </c>
      <c r="B9" s="30"/>
      <c r="C9" s="30"/>
      <c r="D9" s="30"/>
      <c r="E9" s="30"/>
      <c r="F9" s="30"/>
      <c r="G9" s="10"/>
      <c r="H9" s="10"/>
      <c r="I9" s="7"/>
    </row>
    <row r="10" spans="1:9" ht="13.5">
      <c r="A10" s="23"/>
      <c r="B10" s="23"/>
      <c r="C10" s="23"/>
      <c r="D10" s="23"/>
      <c r="E10" s="23"/>
      <c r="F10" s="23"/>
      <c r="G10" s="10"/>
      <c r="H10" s="10"/>
      <c r="I10" s="7"/>
    </row>
    <row r="11" spans="1:8" ht="14.25" thickBot="1">
      <c r="A11" s="10"/>
      <c r="B11" s="10"/>
      <c r="C11" s="10"/>
      <c r="D11" s="10"/>
      <c r="E11" s="10"/>
      <c r="F11" s="10"/>
      <c r="G11" s="10"/>
      <c r="H11" s="10"/>
    </row>
    <row r="12" spans="1:8" ht="14.25" thickBot="1">
      <c r="A12" s="12" t="s">
        <v>24</v>
      </c>
      <c r="B12" s="31"/>
      <c r="C12" s="27"/>
      <c r="D12" s="10"/>
      <c r="E12" s="10"/>
      <c r="F12" s="26"/>
      <c r="G12" s="10"/>
      <c r="H12" s="10"/>
    </row>
    <row r="13" spans="1:8" ht="13.5" customHeight="1" thickBot="1">
      <c r="A13" s="12"/>
      <c r="B13" s="25"/>
      <c r="C13" s="26"/>
      <c r="D13" s="10"/>
      <c r="E13" s="43" t="s">
        <v>26</v>
      </c>
      <c r="F13" s="10"/>
      <c r="G13" s="10"/>
      <c r="H13" s="10"/>
    </row>
    <row r="14" spans="1:8" ht="14.25" thickBot="1">
      <c r="A14" s="12" t="s">
        <v>25</v>
      </c>
      <c r="B14" s="25"/>
      <c r="C14" s="28"/>
      <c r="D14" s="10"/>
      <c r="E14" s="43"/>
      <c r="F14" s="28"/>
      <c r="G14" s="10"/>
      <c r="H14" s="10"/>
    </row>
    <row r="15" ht="13.5" thickBot="1"/>
    <row r="16" spans="1:5" ht="13.5" thickBot="1">
      <c r="A16" t="s">
        <v>8</v>
      </c>
      <c r="C16" s="2"/>
      <c r="D16" s="3"/>
      <c r="E16" s="3"/>
    </row>
    <row r="17" spans="3:5" ht="12.75">
      <c r="C17" s="6"/>
      <c r="D17" s="3"/>
      <c r="E17" s="3"/>
    </row>
    <row r="18" spans="2:5" ht="13.5" thickBot="1">
      <c r="B18" t="s">
        <v>11</v>
      </c>
      <c r="C18" s="3"/>
      <c r="D18" s="3"/>
      <c r="E18" s="3"/>
    </row>
    <row r="19" spans="2:6" ht="13.5" thickBot="1">
      <c r="B19" t="s">
        <v>12</v>
      </c>
      <c r="C19" s="2">
        <v>0</v>
      </c>
      <c r="D19" s="3"/>
      <c r="E19" s="44" t="str">
        <f>IF(C19&lt;(C16*0.041),"není nutný souhlas zajištěného věřitele","nutný souhlas zajištěného věřitele")</f>
        <v>nutný souhlas zajištěného věřitele</v>
      </c>
      <c r="F19" s="44"/>
    </row>
    <row r="20" spans="3:6" ht="13.5" thickBot="1">
      <c r="C20" s="6"/>
      <c r="D20" s="3"/>
      <c r="E20" s="3"/>
      <c r="F20" s="11"/>
    </row>
    <row r="21" spans="2:8" ht="13.5" thickBot="1">
      <c r="B21" t="s">
        <v>13</v>
      </c>
      <c r="C21" s="2">
        <v>0</v>
      </c>
      <c r="D21" s="3"/>
      <c r="E21" s="45" t="str">
        <f>IF(C21&lt;(C16*0.051),"není nutný souhlas zajištěného věřitele","nutný souhlas zajištěného věřitele")</f>
        <v>nutný souhlas zajištěného věřitele</v>
      </c>
      <c r="F21" s="45"/>
      <c r="H21" s="24"/>
    </row>
    <row r="22" spans="3:8" ht="13.5" thickBot="1">
      <c r="C22" s="13"/>
      <c r="D22" s="42"/>
      <c r="E22" s="41"/>
      <c r="F22" s="41"/>
      <c r="H22" s="24"/>
    </row>
    <row r="23" spans="2:8" ht="13.5" thickBot="1">
      <c r="B23" t="s">
        <v>42</v>
      </c>
      <c r="C23" s="2"/>
      <c r="D23" s="42"/>
      <c r="E23" s="41"/>
      <c r="F23" s="41"/>
      <c r="H23" s="24"/>
    </row>
    <row r="24" spans="3:5" ht="13.5" thickBot="1">
      <c r="C24" s="13"/>
      <c r="D24" s="3"/>
      <c r="E24" s="3"/>
    </row>
    <row r="25" spans="2:5" ht="13.5" thickBot="1">
      <c r="B25" t="s">
        <v>0</v>
      </c>
      <c r="C25" s="2">
        <f>SUM(C19+C21+C23)</f>
        <v>0</v>
      </c>
      <c r="D25" s="3"/>
      <c r="E25" s="3"/>
    </row>
    <row r="26" spans="3:5" ht="13.5" thickBot="1">
      <c r="C26" s="3"/>
      <c r="D26" s="3"/>
      <c r="E26" s="3"/>
    </row>
    <row r="27" spans="2:5" ht="13.5" thickBot="1">
      <c r="B27" t="s">
        <v>1</v>
      </c>
      <c r="C27" s="4">
        <f>C16-C25</f>
        <v>0</v>
      </c>
      <c r="D27" s="3"/>
      <c r="E27" s="3"/>
    </row>
    <row r="28" spans="3:5" ht="12.75">
      <c r="C28" s="3"/>
      <c r="D28" s="3"/>
      <c r="E28" s="3"/>
    </row>
    <row r="29" spans="3:5" ht="13.5" thickBot="1">
      <c r="C29" s="3" t="s">
        <v>15</v>
      </c>
      <c r="D29" s="3"/>
      <c r="E29" s="3" t="s">
        <v>16</v>
      </c>
    </row>
    <row r="30" spans="3:6" ht="13.5" thickBot="1">
      <c r="C30" s="3"/>
      <c r="D30" s="3"/>
      <c r="E30" s="3" t="s">
        <v>34</v>
      </c>
      <c r="F30" s="40">
        <v>21</v>
      </c>
    </row>
    <row r="31" spans="3:6" ht="12.75" hidden="1">
      <c r="C31" s="3"/>
      <c r="D31" s="3"/>
      <c r="E31" s="3"/>
      <c r="F31">
        <f>F30/100+1</f>
        <v>1.21</v>
      </c>
    </row>
    <row r="32" spans="3:5" ht="13.5" thickBot="1">
      <c r="C32" s="3"/>
      <c r="D32" s="3"/>
      <c r="E32" s="3"/>
    </row>
    <row r="33" spans="2:5" ht="13.5" thickBot="1">
      <c r="B33" t="s">
        <v>2</v>
      </c>
      <c r="C33" s="4">
        <f>MIN(C27,C12)*0.02</f>
        <v>0</v>
      </c>
      <c r="D33" s="3"/>
      <c r="E33" s="4">
        <f>C33*F31</f>
        <v>0</v>
      </c>
    </row>
    <row r="34" spans="3:5" ht="13.5" thickBot="1">
      <c r="C34" s="3"/>
      <c r="D34" s="3"/>
      <c r="E34" s="5"/>
    </row>
    <row r="35" spans="2:5" ht="13.5" thickBot="1">
      <c r="B35" t="s">
        <v>3</v>
      </c>
      <c r="C35" s="4">
        <f>MIN(C27-C33,C12)</f>
        <v>0</v>
      </c>
      <c r="D35" s="3"/>
      <c r="E35" s="4">
        <f>MIN(C27-E33,C12)</f>
        <v>0</v>
      </c>
    </row>
    <row r="37" ht="13.5" thickBot="1"/>
    <row r="38" spans="1:7" ht="12.75">
      <c r="A38" s="9" t="s">
        <v>14</v>
      </c>
      <c r="B38" s="8"/>
      <c r="C38" s="8"/>
      <c r="D38" s="8"/>
      <c r="E38" s="8"/>
      <c r="F38" s="18"/>
      <c r="G38" s="7"/>
    </row>
    <row r="39" spans="1:7" ht="12.75">
      <c r="A39" s="39" t="s">
        <v>33</v>
      </c>
      <c r="B39" s="15"/>
      <c r="C39" s="15"/>
      <c r="D39" s="15"/>
      <c r="E39" s="15"/>
      <c r="F39" s="19"/>
      <c r="G39" s="7"/>
    </row>
    <row r="40" spans="1:7" ht="12.75">
      <c r="A40" s="14"/>
      <c r="B40" s="15"/>
      <c r="C40" s="15"/>
      <c r="D40" s="15"/>
      <c r="E40" s="15"/>
      <c r="F40" s="19"/>
      <c r="G40" s="7"/>
    </row>
    <row r="41" spans="1:7" ht="12.75">
      <c r="A41" s="14"/>
      <c r="B41" s="15"/>
      <c r="C41" s="15"/>
      <c r="D41" s="15"/>
      <c r="E41" s="15"/>
      <c r="F41" s="19"/>
      <c r="G41" s="7"/>
    </row>
    <row r="42" spans="1:7" ht="12.75">
      <c r="A42" s="14"/>
      <c r="B42" s="15"/>
      <c r="C42" s="15"/>
      <c r="D42" s="15"/>
      <c r="E42" s="15"/>
      <c r="F42" s="19"/>
      <c r="G42" s="7"/>
    </row>
    <row r="43" spans="1:7" ht="12.75">
      <c r="A43" s="14"/>
      <c r="B43" s="15"/>
      <c r="C43" s="15"/>
      <c r="D43" s="15"/>
      <c r="E43" s="15"/>
      <c r="F43" s="19"/>
      <c r="G43" s="7"/>
    </row>
    <row r="44" spans="1:7" ht="12.75">
      <c r="A44" s="14"/>
      <c r="B44" s="15"/>
      <c r="C44" s="15"/>
      <c r="D44" s="15"/>
      <c r="E44" s="15"/>
      <c r="F44" s="19"/>
      <c r="G44" s="7"/>
    </row>
    <row r="45" spans="1:7" ht="12.75">
      <c r="A45" s="14"/>
      <c r="B45" s="15"/>
      <c r="C45" s="15"/>
      <c r="D45" s="15"/>
      <c r="E45" s="15"/>
      <c r="F45" s="19"/>
      <c r="G45" s="7"/>
    </row>
    <row r="46" spans="1:7" ht="12.75">
      <c r="A46" s="14"/>
      <c r="B46" s="15"/>
      <c r="C46" s="15"/>
      <c r="D46" s="15"/>
      <c r="E46" s="15"/>
      <c r="F46" s="19"/>
      <c r="G46" s="7"/>
    </row>
    <row r="47" spans="1:7" ht="12.75">
      <c r="A47" s="14"/>
      <c r="B47" s="15"/>
      <c r="C47" s="15"/>
      <c r="D47" s="15"/>
      <c r="E47" s="15"/>
      <c r="F47" s="19"/>
      <c r="G47" s="7"/>
    </row>
    <row r="48" spans="1:7" ht="12.75">
      <c r="A48" s="14"/>
      <c r="B48" s="15"/>
      <c r="C48" s="15"/>
      <c r="D48" s="15"/>
      <c r="E48" s="15"/>
      <c r="F48" s="19"/>
      <c r="G48" s="7"/>
    </row>
    <row r="49" spans="1:7" ht="13.5" thickBot="1">
      <c r="A49" s="16"/>
      <c r="B49" s="17"/>
      <c r="C49" s="17"/>
      <c r="D49" s="17"/>
      <c r="E49" s="17"/>
      <c r="F49" s="20"/>
      <c r="G49" s="7"/>
    </row>
    <row r="50" spans="1:7" ht="12.75">
      <c r="A50" s="15"/>
      <c r="B50" s="15"/>
      <c r="C50" s="15"/>
      <c r="D50" s="15"/>
      <c r="E50" s="15"/>
      <c r="F50" s="7"/>
      <c r="G50" s="7"/>
    </row>
    <row r="51" spans="1:7" ht="12.75" customHeight="1">
      <c r="A51" s="43" t="s">
        <v>28</v>
      </c>
      <c r="B51" s="43"/>
      <c r="C51" s="43"/>
      <c r="D51" s="43"/>
      <c r="E51" s="43"/>
      <c r="F51" s="4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4" ht="12.75">
      <c r="D54" s="34"/>
    </row>
    <row r="55" spans="1:7" ht="12.75">
      <c r="A55" s="35" t="s">
        <v>29</v>
      </c>
      <c r="B55" s="36"/>
      <c r="D55" s="35" t="s">
        <v>27</v>
      </c>
      <c r="E55" s="36"/>
      <c r="F55" s="36"/>
      <c r="G55" s="37"/>
    </row>
  </sheetData>
  <sheetProtection/>
  <mergeCells count="5">
    <mergeCell ref="A51:F51"/>
    <mergeCell ref="E19:F19"/>
    <mergeCell ref="E21:F21"/>
    <mergeCell ref="E13:E14"/>
    <mergeCell ref="A6:F6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8.140625" style="0" customWidth="1"/>
    <col min="2" max="2" width="17.140625" style="0" customWidth="1"/>
    <col min="3" max="3" width="17.00390625" style="0" customWidth="1"/>
    <col min="4" max="4" width="6.421875" style="0" customWidth="1"/>
    <col min="5" max="5" width="17.8515625" style="0" customWidth="1"/>
    <col min="6" max="6" width="18.140625" style="0" customWidth="1"/>
  </cols>
  <sheetData>
    <row r="1" spans="1:2" ht="18">
      <c r="A1" s="22" t="s">
        <v>17</v>
      </c>
      <c r="B1" s="21"/>
    </row>
    <row r="2" spans="1:3" ht="12.75">
      <c r="A2" t="s">
        <v>18</v>
      </c>
      <c r="B2" s="29"/>
      <c r="C2" s="29"/>
    </row>
    <row r="3" spans="1:3" ht="12.75">
      <c r="A3" t="s">
        <v>20</v>
      </c>
      <c r="B3" s="29"/>
      <c r="C3" s="29"/>
    </row>
    <row r="4" spans="1:3" ht="12.75">
      <c r="A4" t="s">
        <v>19</v>
      </c>
      <c r="B4" s="29"/>
      <c r="C4" s="29"/>
    </row>
    <row r="5" ht="9" customHeight="1"/>
    <row r="6" spans="1:8" ht="30" customHeight="1">
      <c r="A6" s="46" t="s">
        <v>23</v>
      </c>
      <c r="B6" s="46"/>
      <c r="C6" s="46"/>
      <c r="D6" s="46"/>
      <c r="E6" s="46"/>
      <c r="F6" s="46"/>
      <c r="G6" s="22"/>
      <c r="H6" s="22"/>
    </row>
    <row r="7" spans="1:8" ht="3.75" customHeight="1">
      <c r="A7" s="32"/>
      <c r="B7" s="32"/>
      <c r="C7" s="32"/>
      <c r="D7" s="32"/>
      <c r="E7" s="32"/>
      <c r="F7" s="32"/>
      <c r="G7" s="10"/>
      <c r="H7" s="10"/>
    </row>
    <row r="8" spans="1:8" ht="13.5">
      <c r="A8" s="30" t="s">
        <v>21</v>
      </c>
      <c r="B8" s="30"/>
      <c r="C8" s="30"/>
      <c r="D8" s="30"/>
      <c r="E8" s="30"/>
      <c r="F8" s="30"/>
      <c r="G8" s="10"/>
      <c r="H8" s="10"/>
    </row>
    <row r="9" spans="1:9" ht="13.5">
      <c r="A9" s="30" t="s">
        <v>22</v>
      </c>
      <c r="B9" s="30"/>
      <c r="C9" s="30"/>
      <c r="D9" s="30"/>
      <c r="E9" s="30"/>
      <c r="F9" s="30"/>
      <c r="G9" s="10"/>
      <c r="H9" s="10"/>
      <c r="I9" s="7"/>
    </row>
    <row r="10" spans="1:9" ht="13.5">
      <c r="A10" s="23"/>
      <c r="B10" s="23"/>
      <c r="C10" s="23"/>
      <c r="D10" s="23"/>
      <c r="E10" s="23"/>
      <c r="F10" s="23"/>
      <c r="G10" s="10"/>
      <c r="H10" s="10"/>
      <c r="I10" s="7"/>
    </row>
    <row r="11" spans="1:8" ht="14.25" thickBot="1">
      <c r="A11" s="10"/>
      <c r="B11" s="10"/>
      <c r="C11" s="10"/>
      <c r="D11" s="10"/>
      <c r="E11" s="10"/>
      <c r="F11" s="10"/>
      <c r="G11" s="10"/>
      <c r="H11" s="10"/>
    </row>
    <row r="12" spans="1:8" ht="14.25" thickBot="1">
      <c r="A12" s="12" t="s">
        <v>24</v>
      </c>
      <c r="B12" s="31"/>
      <c r="C12" s="27"/>
      <c r="D12" s="10"/>
      <c r="E12" s="10"/>
      <c r="F12" s="26"/>
      <c r="G12" s="10"/>
      <c r="H12" s="10"/>
    </row>
    <row r="13" spans="1:8" ht="13.5" customHeight="1" thickBot="1">
      <c r="A13" s="12"/>
      <c r="B13" s="25"/>
      <c r="C13" s="26"/>
      <c r="D13" s="10"/>
      <c r="E13" s="43" t="s">
        <v>26</v>
      </c>
      <c r="F13" s="10"/>
      <c r="G13" s="10"/>
      <c r="H13" s="10"/>
    </row>
    <row r="14" spans="1:8" ht="14.25" thickBot="1">
      <c r="A14" s="12" t="s">
        <v>25</v>
      </c>
      <c r="B14" s="25"/>
      <c r="C14" s="28"/>
      <c r="D14" s="10"/>
      <c r="E14" s="43"/>
      <c r="F14" s="28"/>
      <c r="G14" s="10"/>
      <c r="H14" s="10"/>
    </row>
    <row r="15" ht="13.5" thickBot="1"/>
    <row r="16" spans="1:5" ht="13.5" thickBot="1">
      <c r="A16" t="s">
        <v>8</v>
      </c>
      <c r="C16" s="2"/>
      <c r="D16" s="3"/>
      <c r="E16" s="3"/>
    </row>
    <row r="17" spans="3:5" ht="12.75">
      <c r="C17" s="6"/>
      <c r="D17" s="3"/>
      <c r="E17" s="3"/>
    </row>
    <row r="18" spans="2:5" ht="13.5" thickBot="1">
      <c r="B18" t="s">
        <v>11</v>
      </c>
      <c r="C18" s="3"/>
      <c r="D18" s="3"/>
      <c r="E18" s="3"/>
    </row>
    <row r="19" spans="2:6" ht="13.5" thickBot="1">
      <c r="B19" t="s">
        <v>12</v>
      </c>
      <c r="C19" s="2"/>
      <c r="D19" s="3"/>
      <c r="E19" s="44" t="str">
        <f>IF(C19&lt;(C16*0.041),"není nutný souhlas zajištěného věřitele","nutný souhlas zajištěného věřitele")</f>
        <v>nutný souhlas zajištěného věřitele</v>
      </c>
      <c r="F19" s="44"/>
    </row>
    <row r="20" spans="3:6" ht="13.5" thickBot="1">
      <c r="C20" s="6"/>
      <c r="D20" s="3"/>
      <c r="E20" s="3"/>
      <c r="F20" s="11"/>
    </row>
    <row r="21" spans="2:8" ht="13.5" thickBot="1">
      <c r="B21" t="s">
        <v>13</v>
      </c>
      <c r="C21" s="2">
        <v>0</v>
      </c>
      <c r="D21" s="3"/>
      <c r="E21" s="45" t="str">
        <f>IF(C21&lt;(C16*0.051),"není nutný souhlas zajištěného věřitele","nutný souhlas zajištěného věřitele")</f>
        <v>nutný souhlas zajištěného věřitele</v>
      </c>
      <c r="F21" s="45"/>
      <c r="H21" s="24"/>
    </row>
    <row r="22" spans="3:8" ht="13.5" thickBot="1">
      <c r="C22" s="13"/>
      <c r="D22" s="3"/>
      <c r="E22" s="41"/>
      <c r="F22" s="41"/>
      <c r="H22" s="24"/>
    </row>
    <row r="23" spans="2:8" ht="13.5" thickBot="1">
      <c r="B23" t="s">
        <v>42</v>
      </c>
      <c r="C23" s="2"/>
      <c r="D23" s="3"/>
      <c r="E23" s="41"/>
      <c r="F23" s="41"/>
      <c r="H23" s="24"/>
    </row>
    <row r="24" spans="3:5" ht="13.5" thickBot="1">
      <c r="C24" s="13"/>
      <c r="D24" s="3"/>
      <c r="E24" s="3"/>
    </row>
    <row r="25" spans="2:5" ht="13.5" thickBot="1">
      <c r="B25" t="s">
        <v>0</v>
      </c>
      <c r="C25" s="2">
        <f>SUM(C19+C21+C23)</f>
        <v>0</v>
      </c>
      <c r="D25" s="3"/>
      <c r="E25" s="3"/>
    </row>
    <row r="26" spans="3:5" ht="13.5" thickBot="1">
      <c r="C26" s="3"/>
      <c r="D26" s="3"/>
      <c r="E26" s="3"/>
    </row>
    <row r="27" spans="2:5" ht="13.5" thickBot="1">
      <c r="B27" t="s">
        <v>1</v>
      </c>
      <c r="C27" s="4">
        <f>C16-C25</f>
        <v>0</v>
      </c>
      <c r="D27" s="3"/>
      <c r="E27" s="3"/>
    </row>
    <row r="28" spans="3:5" ht="12.75">
      <c r="C28" s="3"/>
      <c r="D28" s="3"/>
      <c r="E28" s="3"/>
    </row>
    <row r="29" spans="3:5" ht="13.5" thickBot="1">
      <c r="C29" s="3" t="s">
        <v>15</v>
      </c>
      <c r="D29" s="3"/>
      <c r="E29" s="3" t="s">
        <v>16</v>
      </c>
    </row>
    <row r="30" spans="3:6" ht="13.5" thickBot="1">
      <c r="C30" s="3"/>
      <c r="D30" s="3"/>
      <c r="E30" s="3" t="s">
        <v>34</v>
      </c>
      <c r="F30" s="40">
        <v>21</v>
      </c>
    </row>
    <row r="31" spans="3:6" ht="12" customHeight="1" hidden="1">
      <c r="C31" s="3"/>
      <c r="D31" s="3"/>
      <c r="E31" s="3"/>
      <c r="F31">
        <f>F30/100+1</f>
        <v>1.21</v>
      </c>
    </row>
    <row r="32" spans="3:5" ht="13.5" thickBot="1">
      <c r="C32" s="3"/>
      <c r="D32" s="3"/>
      <c r="E32" s="3"/>
    </row>
    <row r="33" spans="2:5" ht="13.5" thickBot="1">
      <c r="B33" t="s">
        <v>2</v>
      </c>
      <c r="C33" s="4">
        <f>MIN(C27,C12)*0.09</f>
        <v>0</v>
      </c>
      <c r="D33" s="3"/>
      <c r="E33" s="4">
        <f>C33*F31</f>
        <v>0</v>
      </c>
    </row>
    <row r="34" spans="3:5" ht="13.5" thickBot="1">
      <c r="C34" s="3"/>
      <c r="D34" s="3"/>
      <c r="E34" s="5"/>
    </row>
    <row r="35" spans="2:5" ht="13.5" thickBot="1">
      <c r="B35" t="s">
        <v>3</v>
      </c>
      <c r="C35" s="4">
        <f>MIN(C27-C33,C12)</f>
        <v>0</v>
      </c>
      <c r="D35" s="3"/>
      <c r="E35" s="4">
        <f>MIN(C27-E33,C12)</f>
        <v>0</v>
      </c>
    </row>
    <row r="37" ht="13.5" thickBot="1"/>
    <row r="38" spans="1:7" ht="12.75">
      <c r="A38" s="9" t="s">
        <v>14</v>
      </c>
      <c r="B38" s="8"/>
      <c r="C38" s="8"/>
      <c r="D38" s="8"/>
      <c r="E38" s="8"/>
      <c r="F38" s="18"/>
      <c r="G38" s="7"/>
    </row>
    <row r="39" spans="1:7" ht="12.75">
      <c r="A39" s="39" t="s">
        <v>33</v>
      </c>
      <c r="B39" s="15"/>
      <c r="C39" s="15"/>
      <c r="D39" s="15"/>
      <c r="E39" s="15"/>
      <c r="F39" s="19"/>
      <c r="G39" s="7"/>
    </row>
    <row r="40" spans="1:7" ht="12.75">
      <c r="A40" s="14"/>
      <c r="B40" s="15"/>
      <c r="C40" s="15"/>
      <c r="D40" s="15"/>
      <c r="E40" s="15"/>
      <c r="F40" s="19"/>
      <c r="G40" s="7"/>
    </row>
    <row r="41" spans="1:7" ht="12.75">
      <c r="A41" s="14"/>
      <c r="B41" s="15"/>
      <c r="C41" s="15"/>
      <c r="D41" s="15"/>
      <c r="E41" s="15"/>
      <c r="F41" s="19"/>
      <c r="G41" s="7"/>
    </row>
    <row r="42" spans="1:7" ht="12.75">
      <c r="A42" s="14"/>
      <c r="B42" s="15"/>
      <c r="C42" s="15"/>
      <c r="D42" s="15"/>
      <c r="E42" s="15"/>
      <c r="F42" s="19"/>
      <c r="G42" s="7"/>
    </row>
    <row r="43" spans="1:7" ht="12.75">
      <c r="A43" s="14"/>
      <c r="B43" s="15"/>
      <c r="C43" s="15"/>
      <c r="D43" s="15"/>
      <c r="E43" s="15"/>
      <c r="F43" s="19"/>
      <c r="G43" s="7"/>
    </row>
    <row r="44" spans="1:7" ht="12.75">
      <c r="A44" s="14"/>
      <c r="B44" s="15"/>
      <c r="C44" s="15"/>
      <c r="D44" s="15"/>
      <c r="E44" s="15"/>
      <c r="F44" s="19"/>
      <c r="G44" s="7"/>
    </row>
    <row r="45" spans="1:7" ht="12.75">
      <c r="A45" s="14"/>
      <c r="B45" s="15"/>
      <c r="C45" s="15"/>
      <c r="D45" s="15"/>
      <c r="E45" s="15"/>
      <c r="F45" s="19"/>
      <c r="G45" s="7"/>
    </row>
    <row r="46" spans="1:7" ht="12.75">
      <c r="A46" s="14"/>
      <c r="B46" s="15"/>
      <c r="C46" s="15"/>
      <c r="D46" s="15"/>
      <c r="E46" s="15"/>
      <c r="F46" s="19"/>
      <c r="G46" s="7"/>
    </row>
    <row r="47" spans="1:7" ht="12.75">
      <c r="A47" s="14"/>
      <c r="B47" s="15"/>
      <c r="C47" s="15"/>
      <c r="D47" s="15"/>
      <c r="E47" s="15"/>
      <c r="F47" s="19"/>
      <c r="G47" s="7"/>
    </row>
    <row r="48" spans="1:7" ht="12.75">
      <c r="A48" s="14"/>
      <c r="B48" s="15"/>
      <c r="C48" s="15"/>
      <c r="D48" s="15"/>
      <c r="E48" s="15"/>
      <c r="F48" s="19"/>
      <c r="G48" s="7"/>
    </row>
    <row r="49" spans="1:7" ht="13.5" thickBot="1">
      <c r="A49" s="16"/>
      <c r="B49" s="17"/>
      <c r="C49" s="17"/>
      <c r="D49" s="17"/>
      <c r="E49" s="17"/>
      <c r="F49" s="20"/>
      <c r="G49" s="7"/>
    </row>
    <row r="50" spans="1:7" ht="12.75">
      <c r="A50" s="15"/>
      <c r="B50" s="15"/>
      <c r="C50" s="15"/>
      <c r="D50" s="15"/>
      <c r="E50" s="15"/>
      <c r="F50" s="7"/>
      <c r="G50" s="7"/>
    </row>
    <row r="51" spans="1:6" ht="12.75" customHeight="1">
      <c r="A51" s="43" t="s">
        <v>28</v>
      </c>
      <c r="B51" s="43"/>
      <c r="C51" s="43"/>
      <c r="D51" s="43"/>
      <c r="E51" s="43"/>
      <c r="F51" s="43"/>
    </row>
    <row r="52" spans="1:6" ht="12.75">
      <c r="A52" s="33"/>
      <c r="B52" s="33"/>
      <c r="C52" s="33"/>
      <c r="D52" s="33"/>
      <c r="E52" s="33"/>
      <c r="F52" s="33"/>
    </row>
    <row r="54" ht="12.75">
      <c r="D54" s="34"/>
    </row>
    <row r="55" spans="1:6" ht="12.75">
      <c r="A55" s="35" t="s">
        <v>29</v>
      </c>
      <c r="B55" s="36"/>
      <c r="D55" s="35" t="s">
        <v>27</v>
      </c>
      <c r="E55" s="36"/>
      <c r="F55" s="36"/>
    </row>
  </sheetData>
  <sheetProtection/>
  <mergeCells count="5">
    <mergeCell ref="A51:F51"/>
    <mergeCell ref="E19:F19"/>
    <mergeCell ref="E21:F21"/>
    <mergeCell ref="E13:E14"/>
    <mergeCell ref="A6:F6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E21" sqref="E21:F21"/>
    </sheetView>
  </sheetViews>
  <sheetFormatPr defaultColWidth="9.140625" defaultRowHeight="12.75"/>
  <cols>
    <col min="1" max="1" width="8.140625" style="0" customWidth="1"/>
    <col min="2" max="2" width="17.140625" style="0" customWidth="1"/>
    <col min="3" max="3" width="17.00390625" style="0" customWidth="1"/>
    <col min="4" max="4" width="6.421875" style="0" customWidth="1"/>
    <col min="5" max="5" width="17.8515625" style="0" customWidth="1"/>
    <col min="6" max="6" width="18.140625" style="0" customWidth="1"/>
  </cols>
  <sheetData>
    <row r="1" spans="1:2" ht="18">
      <c r="A1" s="22" t="s">
        <v>17</v>
      </c>
      <c r="B1" s="21"/>
    </row>
    <row r="2" spans="1:3" ht="12.75">
      <c r="A2" t="s">
        <v>18</v>
      </c>
      <c r="B2" s="29"/>
      <c r="C2" s="29"/>
    </row>
    <row r="3" spans="1:3" ht="12.75">
      <c r="A3" t="s">
        <v>20</v>
      </c>
      <c r="B3" s="29"/>
      <c r="C3" s="29"/>
    </row>
    <row r="4" spans="1:3" ht="12.75">
      <c r="A4" t="s">
        <v>19</v>
      </c>
      <c r="B4" s="29"/>
      <c r="C4" s="29"/>
    </row>
    <row r="5" ht="9" customHeight="1"/>
    <row r="6" spans="1:8" ht="30" customHeight="1">
      <c r="A6" s="46" t="s">
        <v>23</v>
      </c>
      <c r="B6" s="46"/>
      <c r="C6" s="46"/>
      <c r="D6" s="46"/>
      <c r="E6" s="46"/>
      <c r="F6" s="46"/>
      <c r="G6" s="22"/>
      <c r="H6" s="22"/>
    </row>
    <row r="7" spans="1:8" ht="3.75" customHeight="1">
      <c r="A7" s="32"/>
      <c r="B7" s="32"/>
      <c r="C7" s="32"/>
      <c r="D7" s="32"/>
      <c r="E7" s="32"/>
      <c r="F7" s="32"/>
      <c r="G7" s="10"/>
      <c r="H7" s="10"/>
    </row>
    <row r="8" spans="1:8" ht="13.5">
      <c r="A8" s="30" t="s">
        <v>21</v>
      </c>
      <c r="B8" s="30"/>
      <c r="C8" s="30"/>
      <c r="D8" s="30"/>
      <c r="E8" s="30"/>
      <c r="F8" s="30"/>
      <c r="G8" s="10"/>
      <c r="H8" s="10"/>
    </row>
    <row r="9" spans="1:9" ht="13.5">
      <c r="A9" s="30" t="s">
        <v>22</v>
      </c>
      <c r="B9" s="30"/>
      <c r="C9" s="30"/>
      <c r="D9" s="30"/>
      <c r="E9" s="30"/>
      <c r="F9" s="30"/>
      <c r="G9" s="10"/>
      <c r="H9" s="10"/>
      <c r="I9" s="7"/>
    </row>
    <row r="10" spans="1:9" ht="13.5">
      <c r="A10" s="23"/>
      <c r="B10" s="23"/>
      <c r="C10" s="23"/>
      <c r="D10" s="23"/>
      <c r="E10" s="23"/>
      <c r="F10" s="23"/>
      <c r="G10" s="10"/>
      <c r="H10" s="10"/>
      <c r="I10" s="7"/>
    </row>
    <row r="11" spans="1:8" ht="14.25" thickBot="1">
      <c r="A11" s="10"/>
      <c r="B11" s="10"/>
      <c r="C11" s="10"/>
      <c r="D11" s="10"/>
      <c r="E11" s="10"/>
      <c r="F11" s="10"/>
      <c r="G11" s="10"/>
      <c r="H11" s="10"/>
    </row>
    <row r="12" spans="1:8" ht="14.25" thickBot="1">
      <c r="A12" s="12" t="s">
        <v>24</v>
      </c>
      <c r="B12" s="31"/>
      <c r="C12" s="27">
        <v>1150000</v>
      </c>
      <c r="D12" s="10"/>
      <c r="E12" s="10"/>
      <c r="F12" s="26"/>
      <c r="G12" s="10"/>
      <c r="H12" s="10"/>
    </row>
    <row r="13" spans="1:8" ht="13.5" customHeight="1" thickBot="1">
      <c r="A13" s="12"/>
      <c r="B13" s="25"/>
      <c r="C13" s="26"/>
      <c r="D13" s="10"/>
      <c r="E13" s="43" t="s">
        <v>26</v>
      </c>
      <c r="F13" s="10"/>
      <c r="G13" s="10"/>
      <c r="H13" s="10"/>
    </row>
    <row r="14" spans="1:8" ht="14.25" thickBot="1">
      <c r="A14" s="12" t="s">
        <v>25</v>
      </c>
      <c r="B14" s="25"/>
      <c r="C14" s="28"/>
      <c r="D14" s="10"/>
      <c r="E14" s="43"/>
      <c r="F14" s="28"/>
      <c r="G14" s="10"/>
      <c r="H14" s="10"/>
    </row>
    <row r="15" ht="13.5" thickBot="1"/>
    <row r="16" spans="1:5" ht="13.5" thickBot="1">
      <c r="A16" t="s">
        <v>8</v>
      </c>
      <c r="C16" s="2">
        <v>20000000</v>
      </c>
      <c r="D16" s="3"/>
      <c r="E16" s="3"/>
    </row>
    <row r="17" spans="3:5" ht="12.75">
      <c r="C17" s="6"/>
      <c r="D17" s="3"/>
      <c r="E17" s="3"/>
    </row>
    <row r="18" spans="2:5" ht="13.5" thickBot="1">
      <c r="B18" t="s">
        <v>11</v>
      </c>
      <c r="C18" s="3"/>
      <c r="D18" s="3"/>
      <c r="E18" s="3"/>
    </row>
    <row r="19" spans="2:6" ht="13.5" thickBot="1">
      <c r="B19" t="s">
        <v>12</v>
      </c>
      <c r="C19" s="2">
        <v>100000</v>
      </c>
      <c r="D19" s="3"/>
      <c r="E19" s="44" t="str">
        <f>IF(C19&lt;(C16*0.041),"není nutný souhlas zajištěného věřitele","nutný souhlas zajištěného věřitele")</f>
        <v>není nutný souhlas zajištěného věřitele</v>
      </c>
      <c r="F19" s="44"/>
    </row>
    <row r="20" spans="3:6" ht="13.5" thickBot="1">
      <c r="C20" s="6"/>
      <c r="D20" s="3"/>
      <c r="E20" s="3"/>
      <c r="F20" s="11"/>
    </row>
    <row r="21" spans="2:8" ht="13.5" thickBot="1">
      <c r="B21" t="s">
        <v>13</v>
      </c>
      <c r="C21" s="2">
        <v>0</v>
      </c>
      <c r="D21" s="3"/>
      <c r="E21" s="45" t="str">
        <f>IF(C21&lt;(C16*0.051),"není nutný souhlas zajištěného věřitele","nutný souhlas zajištěného věřitele")</f>
        <v>není nutný souhlas zajištěného věřitele</v>
      </c>
      <c r="F21" s="45"/>
      <c r="H21" s="24"/>
    </row>
    <row r="22" spans="3:8" ht="13.5" thickBot="1">
      <c r="C22" s="13"/>
      <c r="D22" s="42"/>
      <c r="E22" s="41"/>
      <c r="F22" s="41"/>
      <c r="H22" s="24"/>
    </row>
    <row r="23" spans="2:8" ht="13.5" thickBot="1">
      <c r="B23" t="s">
        <v>42</v>
      </c>
      <c r="C23" s="2"/>
      <c r="D23" s="42"/>
      <c r="E23" s="41"/>
      <c r="F23" s="41"/>
      <c r="H23" s="24"/>
    </row>
    <row r="24" spans="3:5" ht="13.5" thickBot="1">
      <c r="C24" s="13"/>
      <c r="D24" s="3"/>
      <c r="E24" s="3"/>
    </row>
    <row r="25" spans="2:5" ht="13.5" thickBot="1">
      <c r="B25" t="s">
        <v>0</v>
      </c>
      <c r="C25" s="2">
        <f>SUM(C19+C21+C23)</f>
        <v>100000</v>
      </c>
      <c r="D25" s="3"/>
      <c r="E25" s="3"/>
    </row>
    <row r="26" spans="3:5" ht="13.5" thickBot="1">
      <c r="C26" s="3"/>
      <c r="D26" s="3"/>
      <c r="E26" s="3"/>
    </row>
    <row r="27" spans="2:5" ht="13.5" thickBot="1">
      <c r="B27" t="s">
        <v>1</v>
      </c>
      <c r="C27" s="4">
        <f>C16-C25</f>
        <v>19900000</v>
      </c>
      <c r="D27" s="3"/>
      <c r="E27" s="3"/>
    </row>
    <row r="28" spans="3:5" ht="12.75">
      <c r="C28" s="5"/>
      <c r="D28" s="3"/>
      <c r="E28" s="3"/>
    </row>
    <row r="29" spans="2:6" ht="12.75">
      <c r="B29" s="1" t="s">
        <v>4</v>
      </c>
      <c r="C29" s="38">
        <v>90000</v>
      </c>
      <c r="D29" s="5"/>
      <c r="E29" s="3"/>
      <c r="F29" s="3"/>
    </row>
    <row r="30" spans="2:6" ht="12.75">
      <c r="B30" s="1" t="s">
        <v>5</v>
      </c>
      <c r="C30" s="38">
        <v>910000</v>
      </c>
      <c r="D30" s="5"/>
      <c r="E30" s="3"/>
      <c r="F30" s="3"/>
    </row>
    <row r="31" spans="3:6" ht="12.75">
      <c r="C31" s="38"/>
      <c r="D31" s="5"/>
      <c r="E31" s="3"/>
      <c r="F31" s="3"/>
    </row>
    <row r="32" spans="1:6" ht="12.75">
      <c r="A32" s="47" t="s">
        <v>32</v>
      </c>
      <c r="B32" s="48"/>
      <c r="C32" s="38">
        <f>MIN(C27-C29-C30,C12-1000000)</f>
        <v>150000</v>
      </c>
      <c r="D32" s="5"/>
      <c r="E32" s="3"/>
      <c r="F32" s="3"/>
    </row>
    <row r="33" spans="1:6" ht="12.75">
      <c r="A33" s="48" t="s">
        <v>7</v>
      </c>
      <c r="B33" s="48"/>
      <c r="C33" s="38">
        <f>MIN(C32,C12)*0.04</f>
        <v>6000</v>
      </c>
      <c r="D33" s="5"/>
      <c r="E33" s="3"/>
      <c r="F33" s="3"/>
    </row>
    <row r="34" spans="1:6" ht="12.75">
      <c r="A34" s="48" t="s">
        <v>6</v>
      </c>
      <c r="B34" s="48"/>
      <c r="C34" s="38">
        <f>C32-C33</f>
        <v>144000</v>
      </c>
      <c r="D34" s="3"/>
      <c r="E34" s="3"/>
      <c r="F34" s="3"/>
    </row>
    <row r="35" spans="3:5" ht="13.5" thickBot="1">
      <c r="C35" s="3" t="s">
        <v>15</v>
      </c>
      <c r="D35" s="3"/>
      <c r="E35" s="3" t="s">
        <v>16</v>
      </c>
    </row>
    <row r="36" spans="3:6" ht="13.5" thickBot="1">
      <c r="C36" s="3"/>
      <c r="D36" s="3"/>
      <c r="E36" s="3" t="s">
        <v>34</v>
      </c>
      <c r="F36" s="40">
        <v>21</v>
      </c>
    </row>
    <row r="37" spans="3:6" ht="12.75" hidden="1">
      <c r="C37" s="3"/>
      <c r="D37" s="3"/>
      <c r="E37" s="3"/>
      <c r="F37">
        <f>F36/100+1</f>
        <v>1.21</v>
      </c>
    </row>
    <row r="38" spans="3:5" ht="13.5" thickBot="1">
      <c r="C38" s="3"/>
      <c r="D38" s="3"/>
      <c r="E38" s="3"/>
    </row>
    <row r="39" spans="2:5" ht="13.5" thickBot="1">
      <c r="B39" t="s">
        <v>2</v>
      </c>
      <c r="C39" s="4">
        <f>C29+C33</f>
        <v>96000</v>
      </c>
      <c r="D39" s="3"/>
      <c r="E39" s="4">
        <f>C39*F37</f>
        <v>116160</v>
      </c>
    </row>
    <row r="40" spans="3:5" ht="13.5" thickBot="1">
      <c r="C40" s="3"/>
      <c r="D40" s="3"/>
      <c r="E40" s="5"/>
    </row>
    <row r="41" spans="2:5" ht="13.5" thickBot="1">
      <c r="B41" t="s">
        <v>3</v>
      </c>
      <c r="C41" s="4">
        <f>MIN(C27-C39,C12)</f>
        <v>1150000</v>
      </c>
      <c r="D41" s="3"/>
      <c r="E41" s="4">
        <f>MIN(C27-E39,C12)</f>
        <v>1150000</v>
      </c>
    </row>
    <row r="43" ht="13.5" thickBot="1"/>
    <row r="44" spans="1:7" ht="12.75">
      <c r="A44" s="9" t="s">
        <v>14</v>
      </c>
      <c r="B44" s="8"/>
      <c r="C44" s="8"/>
      <c r="D44" s="8"/>
      <c r="E44" s="8"/>
      <c r="F44" s="18"/>
      <c r="G44" s="7"/>
    </row>
    <row r="45" spans="1:7" ht="12.75">
      <c r="A45" s="39" t="s">
        <v>33</v>
      </c>
      <c r="B45" s="15"/>
      <c r="C45" s="15"/>
      <c r="D45" s="15"/>
      <c r="E45" s="15"/>
      <c r="F45" s="19"/>
      <c r="G45" s="7"/>
    </row>
    <row r="46" spans="1:7" ht="12.75">
      <c r="A46" s="14"/>
      <c r="B46" s="15"/>
      <c r="C46" s="15"/>
      <c r="D46" s="15"/>
      <c r="E46" s="15"/>
      <c r="F46" s="19"/>
      <c r="G46" s="7"/>
    </row>
    <row r="47" spans="1:7" ht="12.75">
      <c r="A47" s="14"/>
      <c r="B47" s="15"/>
      <c r="C47" s="15"/>
      <c r="D47" s="15"/>
      <c r="E47" s="15"/>
      <c r="F47" s="19"/>
      <c r="G47" s="7"/>
    </row>
    <row r="48" spans="1:7" ht="12.75">
      <c r="A48" s="14"/>
      <c r="B48" s="15"/>
      <c r="C48" s="15"/>
      <c r="D48" s="15"/>
      <c r="E48" s="15"/>
      <c r="F48" s="19"/>
      <c r="G48" s="7"/>
    </row>
    <row r="49" spans="1:7" ht="12.75">
      <c r="A49" s="14"/>
      <c r="B49" s="15"/>
      <c r="C49" s="15"/>
      <c r="D49" s="15"/>
      <c r="E49" s="15"/>
      <c r="F49" s="19"/>
      <c r="G49" s="7"/>
    </row>
    <row r="50" spans="1:7" ht="12.75">
      <c r="A50" s="14"/>
      <c r="B50" s="15"/>
      <c r="C50" s="15"/>
      <c r="D50" s="15"/>
      <c r="E50" s="15"/>
      <c r="F50" s="19"/>
      <c r="G50" s="7"/>
    </row>
    <row r="51" spans="1:7" ht="12.75">
      <c r="A51" s="14"/>
      <c r="B51" s="15"/>
      <c r="C51" s="15"/>
      <c r="D51" s="15"/>
      <c r="E51" s="15"/>
      <c r="F51" s="19"/>
      <c r="G51" s="7"/>
    </row>
    <row r="52" spans="1:7" ht="12.75">
      <c r="A52" s="14"/>
      <c r="B52" s="15"/>
      <c r="C52" s="15"/>
      <c r="D52" s="15"/>
      <c r="E52" s="15"/>
      <c r="F52" s="19"/>
      <c r="G52" s="7"/>
    </row>
    <row r="53" spans="1:7" ht="12.75">
      <c r="A53" s="14"/>
      <c r="B53" s="15"/>
      <c r="C53" s="15"/>
      <c r="D53" s="15"/>
      <c r="E53" s="15"/>
      <c r="F53" s="19"/>
      <c r="G53" s="7"/>
    </row>
    <row r="54" spans="1:7" ht="13.5" thickBot="1">
      <c r="A54" s="16"/>
      <c r="B54" s="17"/>
      <c r="C54" s="17"/>
      <c r="D54" s="17"/>
      <c r="E54" s="17"/>
      <c r="F54" s="20"/>
      <c r="G54" s="7"/>
    </row>
    <row r="55" spans="1:7" ht="12.75">
      <c r="A55" s="15"/>
      <c r="B55" s="15"/>
      <c r="C55" s="15"/>
      <c r="D55" s="15"/>
      <c r="E55" s="15"/>
      <c r="F55" s="7"/>
      <c r="G55" s="7"/>
    </row>
    <row r="56" spans="1:6" ht="12.75" customHeight="1">
      <c r="A56" s="43" t="s">
        <v>28</v>
      </c>
      <c r="B56" s="43"/>
      <c r="C56" s="43"/>
      <c r="D56" s="43"/>
      <c r="E56" s="43"/>
      <c r="F56" s="43"/>
    </row>
    <row r="57" spans="1:6" ht="12.75">
      <c r="A57" s="33"/>
      <c r="B57" s="33"/>
      <c r="C57" s="33"/>
      <c r="D57" s="33"/>
      <c r="E57" s="33"/>
      <c r="F57" s="33"/>
    </row>
    <row r="59" ht="12.75">
      <c r="D59" s="34"/>
    </row>
    <row r="60" spans="1:6" ht="12.75">
      <c r="A60" s="35" t="s">
        <v>29</v>
      </c>
      <c r="B60" s="36"/>
      <c r="D60" s="35" t="s">
        <v>27</v>
      </c>
      <c r="E60" s="36"/>
      <c r="F60" s="36"/>
    </row>
  </sheetData>
  <sheetProtection/>
  <mergeCells count="8">
    <mergeCell ref="A56:F56"/>
    <mergeCell ref="A32:B32"/>
    <mergeCell ref="A33:B33"/>
    <mergeCell ref="A34:B34"/>
    <mergeCell ref="A6:F6"/>
    <mergeCell ref="E13:E14"/>
    <mergeCell ref="E19:F19"/>
    <mergeCell ref="E21:F21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6">
      <selection activeCell="C12" sqref="C12"/>
    </sheetView>
  </sheetViews>
  <sheetFormatPr defaultColWidth="9.140625" defaultRowHeight="12.75"/>
  <cols>
    <col min="1" max="1" width="8.140625" style="0" customWidth="1"/>
    <col min="2" max="2" width="17.140625" style="0" customWidth="1"/>
    <col min="3" max="3" width="17.00390625" style="0" customWidth="1"/>
    <col min="4" max="4" width="6.421875" style="0" customWidth="1"/>
    <col min="5" max="5" width="17.8515625" style="0" customWidth="1"/>
    <col min="6" max="6" width="18.140625" style="0" customWidth="1"/>
  </cols>
  <sheetData>
    <row r="1" spans="1:2" ht="18">
      <c r="A1" s="22" t="s">
        <v>17</v>
      </c>
      <c r="B1" s="21"/>
    </row>
    <row r="2" spans="1:3" ht="12.75">
      <c r="A2" t="s">
        <v>18</v>
      </c>
      <c r="B2" s="29"/>
      <c r="C2" s="29"/>
    </row>
    <row r="3" spans="1:3" ht="12.75">
      <c r="A3" t="s">
        <v>20</v>
      </c>
      <c r="B3" s="29"/>
      <c r="C3" s="29"/>
    </row>
    <row r="4" spans="1:3" ht="12.75">
      <c r="A4" t="s">
        <v>19</v>
      </c>
      <c r="B4" s="29"/>
      <c r="C4" s="29"/>
    </row>
    <row r="5" ht="9" customHeight="1"/>
    <row r="6" spans="1:8" ht="30" customHeight="1">
      <c r="A6" s="46" t="s">
        <v>23</v>
      </c>
      <c r="B6" s="46"/>
      <c r="C6" s="46"/>
      <c r="D6" s="46"/>
      <c r="E6" s="46"/>
      <c r="F6" s="46"/>
      <c r="G6" s="22"/>
      <c r="H6" s="22"/>
    </row>
    <row r="7" spans="1:8" ht="3.75" customHeight="1">
      <c r="A7" s="32"/>
      <c r="B7" s="32"/>
      <c r="C7" s="32"/>
      <c r="D7" s="32"/>
      <c r="E7" s="32"/>
      <c r="F7" s="32"/>
      <c r="G7" s="10"/>
      <c r="H7" s="10"/>
    </row>
    <row r="8" spans="1:8" ht="13.5">
      <c r="A8" s="30" t="s">
        <v>21</v>
      </c>
      <c r="B8" s="30"/>
      <c r="C8" s="30"/>
      <c r="D8" s="30"/>
      <c r="E8" s="30"/>
      <c r="F8" s="30"/>
      <c r="G8" s="10"/>
      <c r="H8" s="10"/>
    </row>
    <row r="9" spans="1:9" ht="13.5">
      <c r="A9" s="30" t="s">
        <v>22</v>
      </c>
      <c r="B9" s="30"/>
      <c r="C9" s="30"/>
      <c r="D9" s="30"/>
      <c r="E9" s="30"/>
      <c r="F9" s="30"/>
      <c r="G9" s="10"/>
      <c r="H9" s="10"/>
      <c r="I9" s="7"/>
    </row>
    <row r="10" spans="1:9" ht="13.5">
      <c r="A10" s="23"/>
      <c r="B10" s="23"/>
      <c r="C10" s="23"/>
      <c r="D10" s="23"/>
      <c r="E10" s="23"/>
      <c r="F10" s="23"/>
      <c r="G10" s="10"/>
      <c r="H10" s="10"/>
      <c r="I10" s="7"/>
    </row>
    <row r="11" spans="1:8" ht="14.25" thickBot="1">
      <c r="A11" s="10"/>
      <c r="B11" s="10"/>
      <c r="C11" s="10"/>
      <c r="D11" s="10"/>
      <c r="E11" s="10"/>
      <c r="F11" s="10"/>
      <c r="G11" s="10"/>
      <c r="H11" s="10"/>
    </row>
    <row r="12" spans="1:8" ht="14.25" thickBot="1">
      <c r="A12" s="12" t="s">
        <v>24</v>
      </c>
      <c r="B12" s="31"/>
      <c r="C12" s="27">
        <v>12000000</v>
      </c>
      <c r="D12" s="10"/>
      <c r="E12" s="10"/>
      <c r="F12" s="26"/>
      <c r="G12" s="10"/>
      <c r="H12" s="10"/>
    </row>
    <row r="13" spans="1:8" ht="13.5" customHeight="1" thickBot="1">
      <c r="A13" s="12"/>
      <c r="B13" s="25"/>
      <c r="C13" s="26"/>
      <c r="D13" s="10"/>
      <c r="E13" s="43" t="s">
        <v>26</v>
      </c>
      <c r="F13" s="10"/>
      <c r="G13" s="10"/>
      <c r="H13" s="10"/>
    </row>
    <row r="14" spans="1:8" ht="14.25" thickBot="1">
      <c r="A14" s="12" t="s">
        <v>25</v>
      </c>
      <c r="B14" s="25"/>
      <c r="C14" s="28"/>
      <c r="D14" s="10"/>
      <c r="E14" s="43"/>
      <c r="F14" s="28"/>
      <c r="G14" s="10"/>
      <c r="H14" s="10"/>
    </row>
    <row r="15" ht="13.5" thickBot="1"/>
    <row r="16" spans="1:5" ht="13.5" thickBot="1">
      <c r="A16" t="s">
        <v>8</v>
      </c>
      <c r="C16" s="2">
        <v>30000000</v>
      </c>
      <c r="D16" s="3"/>
      <c r="E16" s="3"/>
    </row>
    <row r="17" spans="3:5" ht="12.75">
      <c r="C17" s="6"/>
      <c r="D17" s="3"/>
      <c r="E17" s="3"/>
    </row>
    <row r="18" spans="2:5" ht="13.5" thickBot="1">
      <c r="B18" t="s">
        <v>11</v>
      </c>
      <c r="C18" s="3"/>
      <c r="D18" s="3"/>
      <c r="E18" s="3"/>
    </row>
    <row r="19" spans="2:6" ht="13.5" thickBot="1">
      <c r="B19" t="s">
        <v>12</v>
      </c>
      <c r="C19" s="2">
        <v>0</v>
      </c>
      <c r="D19" s="3"/>
      <c r="E19" s="44" t="str">
        <f>IF(C19&lt;(C16*0.041),"není nutný souhlas zajištěného věřitele","nutný souhlas zajištěného věřitele")</f>
        <v>není nutný souhlas zajištěného věřitele</v>
      </c>
      <c r="F19" s="44"/>
    </row>
    <row r="20" spans="3:6" ht="13.5" thickBot="1">
      <c r="C20" s="6"/>
      <c r="D20" s="3"/>
      <c r="E20" s="3"/>
      <c r="F20" s="11"/>
    </row>
    <row r="21" spans="2:8" ht="13.5" thickBot="1">
      <c r="B21" t="s">
        <v>13</v>
      </c>
      <c r="C21" s="2">
        <v>0</v>
      </c>
      <c r="D21" s="3"/>
      <c r="E21" s="45" t="str">
        <f>IF(C21&lt;(C16*0.051),"není nutný souhlas zajištěného věřitele","nutný souhlas zajištěného věřitele")</f>
        <v>není nutný souhlas zajištěného věřitele</v>
      </c>
      <c r="F21" s="45"/>
      <c r="H21" s="24"/>
    </row>
    <row r="22" spans="3:8" ht="13.5" thickBot="1">
      <c r="C22" s="13"/>
      <c r="D22" s="42"/>
      <c r="E22" s="41"/>
      <c r="F22" s="41"/>
      <c r="H22" s="24"/>
    </row>
    <row r="23" spans="2:8" ht="13.5" thickBot="1">
      <c r="B23" t="s">
        <v>42</v>
      </c>
      <c r="C23" s="2"/>
      <c r="D23" s="42"/>
      <c r="E23" s="41"/>
      <c r="F23" s="41"/>
      <c r="H23" s="24"/>
    </row>
    <row r="24" spans="3:5" ht="13.5" thickBot="1">
      <c r="C24" s="13"/>
      <c r="D24" s="3"/>
      <c r="E24" s="3"/>
    </row>
    <row r="25" spans="2:5" ht="13.5" thickBot="1">
      <c r="B25" t="s">
        <v>0</v>
      </c>
      <c r="C25" s="2">
        <f>SUM(C19+C21+C23)</f>
        <v>0</v>
      </c>
      <c r="D25" s="3"/>
      <c r="E25" s="3"/>
    </row>
    <row r="26" spans="3:5" ht="13.5" thickBot="1">
      <c r="C26" s="3"/>
      <c r="D26" s="3"/>
      <c r="E26" s="3"/>
    </row>
    <row r="27" spans="2:5" ht="13.5" thickBot="1">
      <c r="B27" t="s">
        <v>1</v>
      </c>
      <c r="C27" s="4">
        <f>C16-C25</f>
        <v>30000000</v>
      </c>
      <c r="D27" s="3"/>
      <c r="E27" s="3"/>
    </row>
    <row r="28" spans="3:5" ht="12.75">
      <c r="C28" s="5"/>
      <c r="D28" s="3"/>
      <c r="E28" s="3"/>
    </row>
    <row r="29" spans="2:6" ht="12.75">
      <c r="B29" s="1" t="s">
        <v>4</v>
      </c>
      <c r="C29" s="38">
        <v>450000</v>
      </c>
      <c r="D29" s="5"/>
      <c r="E29" s="3"/>
      <c r="F29" s="3"/>
    </row>
    <row r="30" spans="2:6" ht="12.75">
      <c r="B30" s="1" t="s">
        <v>5</v>
      </c>
      <c r="C30" s="38">
        <v>9550000</v>
      </c>
      <c r="D30" s="5"/>
      <c r="E30" s="3"/>
      <c r="F30" s="3"/>
    </row>
    <row r="31" spans="3:6" ht="12.75">
      <c r="C31" s="38"/>
      <c r="D31" s="5"/>
      <c r="E31" s="3"/>
      <c r="F31" s="3"/>
    </row>
    <row r="32" spans="1:6" ht="12.75">
      <c r="A32" s="47" t="s">
        <v>30</v>
      </c>
      <c r="B32" s="48"/>
      <c r="C32" s="38">
        <f>MIN(C27-C29-C30,C12-10000000)</f>
        <v>2000000</v>
      </c>
      <c r="D32" s="5"/>
      <c r="E32" s="3"/>
      <c r="F32" s="3"/>
    </row>
    <row r="33" spans="1:6" ht="12.75">
      <c r="A33" s="47" t="s">
        <v>9</v>
      </c>
      <c r="B33" s="48"/>
      <c r="C33" s="38">
        <f>MIN(C32,C12)*0.03</f>
        <v>60000</v>
      </c>
      <c r="D33" s="5"/>
      <c r="E33" s="3"/>
      <c r="F33" s="3"/>
    </row>
    <row r="34" spans="1:6" ht="12.75">
      <c r="A34" s="48" t="s">
        <v>6</v>
      </c>
      <c r="B34" s="48"/>
      <c r="C34" s="38">
        <f>C32-C33</f>
        <v>1940000</v>
      </c>
      <c r="D34" s="3"/>
      <c r="E34" s="3"/>
      <c r="F34" s="3"/>
    </row>
    <row r="35" spans="3:5" ht="13.5" thickBot="1">
      <c r="C35" s="3" t="s">
        <v>15</v>
      </c>
      <c r="D35" s="3"/>
      <c r="E35" s="3" t="s">
        <v>16</v>
      </c>
    </row>
    <row r="36" spans="3:6" ht="13.5" thickBot="1">
      <c r="C36" s="3"/>
      <c r="D36" s="3"/>
      <c r="E36" s="3" t="s">
        <v>34</v>
      </c>
      <c r="F36" s="40">
        <v>21</v>
      </c>
    </row>
    <row r="37" spans="3:6" ht="12.75">
      <c r="C37" s="3"/>
      <c r="D37" s="3"/>
      <c r="E37" s="3"/>
      <c r="F37">
        <f>F36/100+1</f>
        <v>1.21</v>
      </c>
    </row>
    <row r="38" spans="3:5" ht="13.5" thickBot="1">
      <c r="C38" s="3"/>
      <c r="D38" s="3"/>
      <c r="E38" s="3"/>
    </row>
    <row r="39" spans="2:5" ht="13.5" thickBot="1">
      <c r="B39" t="s">
        <v>2</v>
      </c>
      <c r="C39" s="4">
        <f>C29+C33</f>
        <v>510000</v>
      </c>
      <c r="D39" s="3"/>
      <c r="E39" s="4">
        <f>C39*F37</f>
        <v>617100</v>
      </c>
    </row>
    <row r="40" spans="3:5" ht="13.5" thickBot="1">
      <c r="C40" s="3"/>
      <c r="D40" s="3"/>
      <c r="E40" s="5"/>
    </row>
    <row r="41" spans="2:5" ht="13.5" thickBot="1">
      <c r="B41" t="s">
        <v>3</v>
      </c>
      <c r="C41" s="4">
        <f>MIN(C27-C39,C12)</f>
        <v>12000000</v>
      </c>
      <c r="D41" s="3"/>
      <c r="E41" s="4">
        <f>MIN(C27-E39,C12)</f>
        <v>12000000</v>
      </c>
    </row>
    <row r="43" ht="13.5" thickBot="1"/>
    <row r="44" spans="1:7" ht="12.75">
      <c r="A44" s="9" t="s">
        <v>14</v>
      </c>
      <c r="B44" s="8"/>
      <c r="C44" s="8"/>
      <c r="D44" s="8"/>
      <c r="E44" s="8"/>
      <c r="F44" s="18"/>
      <c r="G44" s="7"/>
    </row>
    <row r="45" spans="1:7" ht="12.75">
      <c r="A45" s="39" t="s">
        <v>33</v>
      </c>
      <c r="B45" s="15"/>
      <c r="C45" s="15"/>
      <c r="D45" s="15"/>
      <c r="E45" s="15"/>
      <c r="F45" s="19"/>
      <c r="G45" s="7"/>
    </row>
    <row r="46" spans="1:7" ht="12.75">
      <c r="A46" s="14"/>
      <c r="B46" s="15"/>
      <c r="C46" s="15"/>
      <c r="D46" s="15"/>
      <c r="E46" s="15"/>
      <c r="F46" s="19"/>
      <c r="G46" s="7"/>
    </row>
    <row r="47" spans="1:7" ht="12.75">
      <c r="A47" s="14"/>
      <c r="B47" s="15"/>
      <c r="C47" s="15"/>
      <c r="D47" s="15"/>
      <c r="E47" s="15"/>
      <c r="F47" s="19"/>
      <c r="G47" s="7"/>
    </row>
    <row r="48" spans="1:7" ht="12.75">
      <c r="A48" s="14"/>
      <c r="B48" s="15"/>
      <c r="C48" s="15"/>
      <c r="D48" s="15"/>
      <c r="E48" s="15"/>
      <c r="F48" s="19"/>
      <c r="G48" s="7"/>
    </row>
    <row r="49" spans="1:7" ht="12.75">
      <c r="A49" s="14"/>
      <c r="B49" s="15"/>
      <c r="C49" s="15"/>
      <c r="D49" s="15"/>
      <c r="E49" s="15"/>
      <c r="F49" s="19"/>
      <c r="G49" s="7"/>
    </row>
    <row r="50" spans="1:7" ht="12.75">
      <c r="A50" s="14"/>
      <c r="B50" s="15"/>
      <c r="C50" s="15"/>
      <c r="D50" s="15"/>
      <c r="E50" s="15"/>
      <c r="F50" s="19"/>
      <c r="G50" s="7"/>
    </row>
    <row r="51" spans="1:7" ht="12.75">
      <c r="A51" s="14"/>
      <c r="B51" s="15"/>
      <c r="C51" s="15"/>
      <c r="D51" s="15"/>
      <c r="E51" s="15"/>
      <c r="F51" s="19"/>
      <c r="G51" s="7"/>
    </row>
    <row r="52" spans="1:7" ht="12.75">
      <c r="A52" s="14"/>
      <c r="B52" s="15"/>
      <c r="C52" s="15"/>
      <c r="D52" s="15"/>
      <c r="E52" s="15"/>
      <c r="F52" s="19"/>
      <c r="G52" s="7"/>
    </row>
    <row r="53" spans="1:7" ht="12.75">
      <c r="A53" s="14"/>
      <c r="B53" s="15"/>
      <c r="C53" s="15"/>
      <c r="D53" s="15"/>
      <c r="E53" s="15"/>
      <c r="F53" s="19"/>
      <c r="G53" s="7"/>
    </row>
    <row r="54" spans="1:7" ht="13.5" thickBot="1">
      <c r="A54" s="16"/>
      <c r="B54" s="17"/>
      <c r="C54" s="17"/>
      <c r="D54" s="17"/>
      <c r="E54" s="17"/>
      <c r="F54" s="20"/>
      <c r="G54" s="7"/>
    </row>
    <row r="55" spans="1:7" ht="12.75">
      <c r="A55" s="15"/>
      <c r="B55" s="15"/>
      <c r="C55" s="15"/>
      <c r="D55" s="15"/>
      <c r="E55" s="15"/>
      <c r="F55" s="7"/>
      <c r="G55" s="7"/>
    </row>
    <row r="56" spans="1:6" ht="12.75" customHeight="1">
      <c r="A56" s="43" t="s">
        <v>28</v>
      </c>
      <c r="B56" s="43"/>
      <c r="C56" s="43"/>
      <c r="D56" s="43"/>
      <c r="E56" s="43"/>
      <c r="F56" s="43"/>
    </row>
    <row r="57" spans="1:6" ht="12.75">
      <c r="A57" s="33"/>
      <c r="B57" s="33"/>
      <c r="C57" s="33"/>
      <c r="D57" s="33"/>
      <c r="E57" s="33"/>
      <c r="F57" s="33"/>
    </row>
    <row r="59" ht="12.75">
      <c r="D59" s="34"/>
    </row>
    <row r="60" spans="1:6" ht="12.75">
      <c r="A60" s="35" t="s">
        <v>29</v>
      </c>
      <c r="B60" s="36"/>
      <c r="D60" s="35" t="s">
        <v>27</v>
      </c>
      <c r="E60" s="36"/>
      <c r="F60" s="36"/>
    </row>
  </sheetData>
  <sheetProtection/>
  <mergeCells count="8">
    <mergeCell ref="A34:B34"/>
    <mergeCell ref="A56:F56"/>
    <mergeCell ref="A6:F6"/>
    <mergeCell ref="E13:E14"/>
    <mergeCell ref="E19:F19"/>
    <mergeCell ref="E21:F21"/>
    <mergeCell ref="A32:B32"/>
    <mergeCell ref="A33:B33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1" width="8.140625" style="0" customWidth="1"/>
    <col min="2" max="2" width="17.140625" style="0" customWidth="1"/>
    <col min="3" max="3" width="17.00390625" style="0" customWidth="1"/>
    <col min="4" max="4" width="6.421875" style="0" customWidth="1"/>
    <col min="5" max="5" width="17.8515625" style="0" customWidth="1"/>
    <col min="6" max="6" width="18.140625" style="0" customWidth="1"/>
  </cols>
  <sheetData>
    <row r="1" spans="1:2" ht="18">
      <c r="A1" s="22" t="s">
        <v>17</v>
      </c>
      <c r="B1" s="21"/>
    </row>
    <row r="2" spans="1:3" ht="12.75">
      <c r="A2" t="s">
        <v>18</v>
      </c>
      <c r="B2" s="29"/>
      <c r="C2" s="29"/>
    </row>
    <row r="3" spans="1:3" ht="12.75">
      <c r="A3" t="s">
        <v>20</v>
      </c>
      <c r="B3" s="29"/>
      <c r="C3" s="29"/>
    </row>
    <row r="4" spans="1:3" ht="12.75">
      <c r="A4" t="s">
        <v>19</v>
      </c>
      <c r="B4" s="29"/>
      <c r="C4" s="29"/>
    </row>
    <row r="5" ht="9" customHeight="1"/>
    <row r="6" spans="1:8" ht="30" customHeight="1">
      <c r="A6" s="46" t="s">
        <v>23</v>
      </c>
      <c r="B6" s="46"/>
      <c r="C6" s="46"/>
      <c r="D6" s="46"/>
      <c r="E6" s="46"/>
      <c r="F6" s="46"/>
      <c r="G6" s="22"/>
      <c r="H6" s="22"/>
    </row>
    <row r="7" spans="1:8" ht="3.75" customHeight="1">
      <c r="A7" s="32"/>
      <c r="B7" s="32"/>
      <c r="C7" s="32"/>
      <c r="D7" s="32"/>
      <c r="E7" s="32"/>
      <c r="F7" s="32"/>
      <c r="G7" s="10"/>
      <c r="H7" s="10"/>
    </row>
    <row r="8" spans="1:8" ht="13.5">
      <c r="A8" s="30" t="s">
        <v>21</v>
      </c>
      <c r="B8" s="30"/>
      <c r="C8" s="30"/>
      <c r="D8" s="30"/>
      <c r="E8" s="30"/>
      <c r="F8" s="30"/>
      <c r="G8" s="10"/>
      <c r="H8" s="10"/>
    </row>
    <row r="9" spans="1:9" ht="13.5">
      <c r="A9" s="30" t="s">
        <v>22</v>
      </c>
      <c r="B9" s="30"/>
      <c r="C9" s="30"/>
      <c r="D9" s="30"/>
      <c r="E9" s="30"/>
      <c r="F9" s="30"/>
      <c r="G9" s="10"/>
      <c r="H9" s="10"/>
      <c r="I9" s="7"/>
    </row>
    <row r="10" spans="1:9" ht="13.5">
      <c r="A10" s="23"/>
      <c r="B10" s="23"/>
      <c r="C10" s="23"/>
      <c r="D10" s="23"/>
      <c r="E10" s="23"/>
      <c r="F10" s="23"/>
      <c r="G10" s="10"/>
      <c r="H10" s="10"/>
      <c r="I10" s="7"/>
    </row>
    <row r="11" spans="1:8" ht="14.25" thickBot="1">
      <c r="A11" s="10"/>
      <c r="B11" s="10"/>
      <c r="C11" s="10"/>
      <c r="D11" s="10"/>
      <c r="E11" s="10"/>
      <c r="F11" s="10"/>
      <c r="G11" s="10"/>
      <c r="H11" s="10"/>
    </row>
    <row r="12" spans="1:8" ht="14.25" thickBot="1">
      <c r="A12" s="12" t="s">
        <v>24</v>
      </c>
      <c r="B12" s="31"/>
      <c r="C12" s="27">
        <v>100000000</v>
      </c>
      <c r="D12" s="10"/>
      <c r="E12" s="10"/>
      <c r="F12" s="26"/>
      <c r="G12" s="10"/>
      <c r="H12" s="10"/>
    </row>
    <row r="13" spans="1:8" ht="13.5" customHeight="1" thickBot="1">
      <c r="A13" s="12"/>
      <c r="B13" s="25"/>
      <c r="C13" s="26"/>
      <c r="D13" s="10"/>
      <c r="E13" s="43" t="s">
        <v>26</v>
      </c>
      <c r="F13" s="10"/>
      <c r="G13" s="10"/>
      <c r="H13" s="10"/>
    </row>
    <row r="14" spans="1:8" ht="14.25" thickBot="1">
      <c r="A14" s="12" t="s">
        <v>25</v>
      </c>
      <c r="B14" s="25"/>
      <c r="C14" s="28"/>
      <c r="D14" s="10"/>
      <c r="E14" s="43"/>
      <c r="F14" s="28"/>
      <c r="G14" s="10"/>
      <c r="H14" s="10"/>
    </row>
    <row r="15" ht="13.5" thickBot="1"/>
    <row r="16" spans="1:5" ht="13.5" thickBot="1">
      <c r="A16" t="s">
        <v>8</v>
      </c>
      <c r="C16" s="2">
        <v>200000000</v>
      </c>
      <c r="D16" s="3"/>
      <c r="E16" s="3"/>
    </row>
    <row r="17" spans="3:5" ht="12.75">
      <c r="C17" s="6"/>
      <c r="D17" s="3"/>
      <c r="E17" s="3"/>
    </row>
    <row r="18" spans="2:5" ht="13.5" thickBot="1">
      <c r="B18" t="s">
        <v>11</v>
      </c>
      <c r="C18" s="3"/>
      <c r="D18" s="3"/>
      <c r="E18" s="3"/>
    </row>
    <row r="19" spans="2:6" ht="13.5" thickBot="1">
      <c r="B19" t="s">
        <v>12</v>
      </c>
      <c r="C19" s="2">
        <v>0</v>
      </c>
      <c r="D19" s="3"/>
      <c r="E19" s="44" t="str">
        <f>IF(C19&lt;(C16*0.041),"není nutný souhlas zajištěného věřitele","nutný souhlas zajištěného věřitele")</f>
        <v>není nutný souhlas zajištěného věřitele</v>
      </c>
      <c r="F19" s="44"/>
    </row>
    <row r="20" spans="3:6" ht="13.5" thickBot="1">
      <c r="C20" s="6"/>
      <c r="D20" s="3"/>
      <c r="E20" s="3"/>
      <c r="F20" s="11"/>
    </row>
    <row r="21" spans="2:8" ht="13.5" thickBot="1">
      <c r="B21" t="s">
        <v>13</v>
      </c>
      <c r="C21" s="2">
        <v>0</v>
      </c>
      <c r="D21" s="3"/>
      <c r="E21" s="45" t="str">
        <f>IF(C21&lt;(C16*0.051),"není nutný souhlas zajištěného věřitele","nutný souhlas zajištěného věřitele")</f>
        <v>není nutný souhlas zajištěného věřitele</v>
      </c>
      <c r="F21" s="45"/>
      <c r="H21" s="24"/>
    </row>
    <row r="22" spans="3:8" ht="13.5" thickBot="1">
      <c r="C22" s="13"/>
      <c r="D22" s="42"/>
      <c r="E22" s="41"/>
      <c r="F22" s="41"/>
      <c r="H22" s="24"/>
    </row>
    <row r="23" spans="2:8" ht="13.5" thickBot="1">
      <c r="B23" t="s">
        <v>42</v>
      </c>
      <c r="C23" s="2"/>
      <c r="D23" s="42"/>
      <c r="E23" s="41"/>
      <c r="F23" s="41"/>
      <c r="H23" s="24"/>
    </row>
    <row r="24" spans="3:5" ht="13.5" thickBot="1">
      <c r="C24" s="13"/>
      <c r="D24" s="3"/>
      <c r="E24" s="3"/>
    </row>
    <row r="25" spans="2:5" ht="13.5" thickBot="1">
      <c r="B25" t="s">
        <v>0</v>
      </c>
      <c r="C25" s="2">
        <f>SUM(C19+C21+C23)</f>
        <v>0</v>
      </c>
      <c r="D25" s="3"/>
      <c r="E25" s="3"/>
    </row>
    <row r="26" spans="3:5" ht="13.5" thickBot="1">
      <c r="C26" s="3"/>
      <c r="D26" s="3"/>
      <c r="E26" s="3"/>
    </row>
    <row r="27" spans="2:5" ht="13.5" thickBot="1">
      <c r="B27" t="s">
        <v>1</v>
      </c>
      <c r="C27" s="4">
        <f>C16-C25</f>
        <v>200000000</v>
      </c>
      <c r="D27" s="3"/>
      <c r="E27" s="3"/>
    </row>
    <row r="28" spans="3:5" ht="12.75">
      <c r="C28" s="5"/>
      <c r="D28" s="3"/>
      <c r="E28" s="3"/>
    </row>
    <row r="29" spans="2:6" ht="12.75">
      <c r="B29" s="1" t="s">
        <v>4</v>
      </c>
      <c r="C29" s="38">
        <v>1650000</v>
      </c>
      <c r="D29" s="5"/>
      <c r="E29" s="3"/>
      <c r="F29" s="3"/>
    </row>
    <row r="30" spans="2:6" ht="12.75">
      <c r="B30" s="1" t="s">
        <v>5</v>
      </c>
      <c r="C30" s="38">
        <v>48350000</v>
      </c>
      <c r="D30" s="5"/>
      <c r="E30" s="3"/>
      <c r="F30" s="3"/>
    </row>
    <row r="31" spans="3:6" ht="12.75">
      <c r="C31" s="38"/>
      <c r="D31" s="5"/>
      <c r="E31" s="3"/>
      <c r="F31" s="3"/>
    </row>
    <row r="32" spans="1:6" ht="12.75">
      <c r="A32" s="47" t="s">
        <v>31</v>
      </c>
      <c r="B32" s="48"/>
      <c r="C32" s="38">
        <f>MIN(C27-C29-C30,C12-50000000)</f>
        <v>50000000</v>
      </c>
      <c r="D32" s="5"/>
      <c r="E32" s="3"/>
      <c r="F32" s="3"/>
    </row>
    <row r="33" spans="1:6" ht="12.75">
      <c r="A33" s="47" t="s">
        <v>10</v>
      </c>
      <c r="B33" s="48"/>
      <c r="C33" s="38">
        <f>MIN(C32,C12)*0.02</f>
        <v>1000000</v>
      </c>
      <c r="D33" s="5"/>
      <c r="E33" s="3"/>
      <c r="F33" s="3"/>
    </row>
    <row r="34" spans="1:6" ht="12.75">
      <c r="A34" s="48" t="s">
        <v>6</v>
      </c>
      <c r="B34" s="48"/>
      <c r="C34" s="38">
        <f>C32-C33</f>
        <v>49000000</v>
      </c>
      <c r="D34" s="3"/>
      <c r="E34" s="3"/>
      <c r="F34" s="3"/>
    </row>
    <row r="35" spans="3:5" ht="13.5" thickBot="1">
      <c r="C35" s="3" t="s">
        <v>15</v>
      </c>
      <c r="D35" s="3"/>
      <c r="E35" s="3" t="s">
        <v>16</v>
      </c>
    </row>
    <row r="36" spans="3:6" ht="13.5" thickBot="1">
      <c r="C36" s="3"/>
      <c r="D36" s="3"/>
      <c r="E36" s="3" t="s">
        <v>34</v>
      </c>
      <c r="F36" s="40">
        <v>21</v>
      </c>
    </row>
    <row r="37" spans="3:6" ht="12.75">
      <c r="C37" s="3"/>
      <c r="D37" s="3"/>
      <c r="E37" s="3"/>
      <c r="F37" s="37">
        <f>F36/100+1</f>
        <v>1.21</v>
      </c>
    </row>
    <row r="38" spans="3:5" ht="13.5" thickBot="1">
      <c r="C38" s="3"/>
      <c r="D38" s="3"/>
      <c r="E38" s="3"/>
    </row>
    <row r="39" spans="2:5" ht="13.5" thickBot="1">
      <c r="B39" t="s">
        <v>2</v>
      </c>
      <c r="C39" s="4">
        <f>C29+C33</f>
        <v>2650000</v>
      </c>
      <c r="D39" s="3"/>
      <c r="E39" s="4">
        <f>C39*F37</f>
        <v>3206500</v>
      </c>
    </row>
    <row r="40" spans="3:5" ht="13.5" thickBot="1">
      <c r="C40" s="3"/>
      <c r="D40" s="3"/>
      <c r="E40" s="5"/>
    </row>
    <row r="41" spans="2:5" ht="13.5" thickBot="1">
      <c r="B41" t="s">
        <v>3</v>
      </c>
      <c r="C41" s="4">
        <f>MIN(C27-C39,C12)</f>
        <v>100000000</v>
      </c>
      <c r="D41" s="3"/>
      <c r="E41" s="4">
        <f>MIN(C27-E39,C12)</f>
        <v>100000000</v>
      </c>
    </row>
    <row r="43" ht="13.5" thickBot="1"/>
    <row r="44" spans="1:7" ht="12.75">
      <c r="A44" s="9" t="s">
        <v>14</v>
      </c>
      <c r="B44" s="8"/>
      <c r="C44" s="8"/>
      <c r="D44" s="8"/>
      <c r="E44" s="8"/>
      <c r="F44" s="18"/>
      <c r="G44" s="7"/>
    </row>
    <row r="45" spans="1:7" ht="12.75">
      <c r="A45" s="39" t="s">
        <v>33</v>
      </c>
      <c r="B45" s="15"/>
      <c r="C45" s="15"/>
      <c r="D45" s="15"/>
      <c r="E45" s="15"/>
      <c r="F45" s="19"/>
      <c r="G45" s="7"/>
    </row>
    <row r="46" spans="1:7" ht="12.75">
      <c r="A46" s="14"/>
      <c r="B46" s="15"/>
      <c r="C46" s="15"/>
      <c r="D46" s="15"/>
      <c r="E46" s="15"/>
      <c r="F46" s="19"/>
      <c r="G46" s="7"/>
    </row>
    <row r="47" spans="1:7" ht="12.75">
      <c r="A47" s="14"/>
      <c r="B47" s="15"/>
      <c r="C47" s="15"/>
      <c r="D47" s="15"/>
      <c r="E47" s="15"/>
      <c r="F47" s="19"/>
      <c r="G47" s="7"/>
    </row>
    <row r="48" spans="1:7" ht="12.75">
      <c r="A48" s="14"/>
      <c r="B48" s="15"/>
      <c r="C48" s="15"/>
      <c r="D48" s="15"/>
      <c r="E48" s="15"/>
      <c r="F48" s="19"/>
      <c r="G48" s="7"/>
    </row>
    <row r="49" spans="1:7" ht="12.75">
      <c r="A49" s="14"/>
      <c r="B49" s="15"/>
      <c r="C49" s="15"/>
      <c r="D49" s="15"/>
      <c r="E49" s="15"/>
      <c r="F49" s="19"/>
      <c r="G49" s="7"/>
    </row>
    <row r="50" spans="1:7" ht="12.75">
      <c r="A50" s="14"/>
      <c r="B50" s="15"/>
      <c r="C50" s="15"/>
      <c r="D50" s="15"/>
      <c r="E50" s="15"/>
      <c r="F50" s="19"/>
      <c r="G50" s="7"/>
    </row>
    <row r="51" spans="1:7" ht="12.75">
      <c r="A51" s="14"/>
      <c r="B51" s="15"/>
      <c r="C51" s="15"/>
      <c r="D51" s="15"/>
      <c r="E51" s="15"/>
      <c r="F51" s="19"/>
      <c r="G51" s="7"/>
    </row>
    <row r="52" spans="1:7" ht="12.75">
      <c r="A52" s="14"/>
      <c r="B52" s="15"/>
      <c r="C52" s="15"/>
      <c r="D52" s="15"/>
      <c r="E52" s="15"/>
      <c r="F52" s="19"/>
      <c r="G52" s="7"/>
    </row>
    <row r="53" spans="1:7" ht="12.75">
      <c r="A53" s="14"/>
      <c r="B53" s="15"/>
      <c r="C53" s="15"/>
      <c r="D53" s="15"/>
      <c r="E53" s="15"/>
      <c r="F53" s="19"/>
      <c r="G53" s="7"/>
    </row>
    <row r="54" spans="1:7" ht="13.5" thickBot="1">
      <c r="A54" s="16"/>
      <c r="B54" s="17"/>
      <c r="C54" s="17"/>
      <c r="D54" s="17"/>
      <c r="E54" s="17"/>
      <c r="F54" s="20"/>
      <c r="G54" s="7"/>
    </row>
    <row r="55" spans="1:7" ht="12.75">
      <c r="A55" s="15"/>
      <c r="B55" s="15"/>
      <c r="C55" s="15"/>
      <c r="D55" s="15"/>
      <c r="E55" s="15"/>
      <c r="F55" s="7"/>
      <c r="G55" s="7"/>
    </row>
    <row r="56" spans="1:6" ht="12.75" customHeight="1">
      <c r="A56" s="43" t="s">
        <v>28</v>
      </c>
      <c r="B56" s="43"/>
      <c r="C56" s="43"/>
      <c r="D56" s="43"/>
      <c r="E56" s="43"/>
      <c r="F56" s="43"/>
    </row>
    <row r="57" spans="1:6" ht="12.75">
      <c r="A57" s="33"/>
      <c r="B57" s="33"/>
      <c r="C57" s="33"/>
      <c r="D57" s="33"/>
      <c r="E57" s="33"/>
      <c r="F57" s="33"/>
    </row>
    <row r="59" ht="12.75">
      <c r="D59" s="34"/>
    </row>
    <row r="60" spans="1:6" ht="12.75">
      <c r="A60" s="35" t="s">
        <v>29</v>
      </c>
      <c r="B60" s="36"/>
      <c r="D60" s="35" t="s">
        <v>27</v>
      </c>
      <c r="E60" s="36"/>
      <c r="F60" s="36"/>
    </row>
  </sheetData>
  <sheetProtection/>
  <mergeCells count="8">
    <mergeCell ref="A34:B34"/>
    <mergeCell ref="A56:F56"/>
    <mergeCell ref="A6:F6"/>
    <mergeCell ref="E13:E14"/>
    <mergeCell ref="E19:F19"/>
    <mergeCell ref="E21:F21"/>
    <mergeCell ref="A32:B32"/>
    <mergeCell ref="A33:B33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rkrhu</dc:creator>
  <cp:keywords/>
  <dc:description/>
  <cp:lastModifiedBy>Petra Šimáková</cp:lastModifiedBy>
  <cp:lastPrinted>2017-12-01T12:13:19Z</cp:lastPrinted>
  <dcterms:created xsi:type="dcterms:W3CDTF">2009-03-19T08:48:48Z</dcterms:created>
  <dcterms:modified xsi:type="dcterms:W3CDTF">2018-11-05T10:08:58Z</dcterms:modified>
  <cp:category/>
  <cp:version/>
  <cp:contentType/>
  <cp:contentStatus/>
</cp:coreProperties>
</file>